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'Arkusz1'!$A$1:$V$26</definedName>
  </definedNames>
  <calcPr fullCalcOnLoad="1"/>
</workbook>
</file>

<file path=xl/sharedStrings.xml><?xml version="1.0" encoding="utf-8"?>
<sst xmlns="http://schemas.openxmlformats.org/spreadsheetml/2006/main" count="33" uniqueCount="31">
  <si>
    <t>L.p.</t>
  </si>
  <si>
    <t>Okres realizacji zadania</t>
  </si>
  <si>
    <t xml:space="preserve"> </t>
  </si>
  <si>
    <t>Modernizacja bazy kształcenia zawodowego na Dolnym Śląsku - projekt partnerski (RPO 2007-2013)</t>
  </si>
  <si>
    <t>Budowa ciągu pieszo-rowerowego relacji Środa Śląska -Ciechów             (RPO 2007-2013)</t>
  </si>
  <si>
    <t>x</t>
  </si>
  <si>
    <t xml:space="preserve">       Środki własne (budżet Powiatu Średzkiego)</t>
  </si>
  <si>
    <t>Środki z programów operacyjnych współfinansowanych z UE</t>
  </si>
  <si>
    <t>Nazwa zadania (projektu, inwestycji)</t>
  </si>
  <si>
    <t xml:space="preserve">Harmonogram i źródła finansowania zadania </t>
  </si>
  <si>
    <t>(liczba lat)</t>
  </si>
  <si>
    <t>Wartość zadania</t>
  </si>
  <si>
    <t>Inne środki zewnętrzne (m.in. budżety jst, budżet państwa, fundusze celowe)</t>
  </si>
  <si>
    <t>Przebudowa (modernizacja) drogi powiatowej nr 2075 D na odcinku Środa Śląska - Ciechów  (NPPDL 2008-2011)</t>
  </si>
  <si>
    <t>Budowa szpitala powiatowego         (RPO 2007-2013)</t>
  </si>
  <si>
    <t>Przebudowa (modernizacja) drogi powiatowej  nr 2059D na odcinku Błonie - Miękinia                              (RPO 2007-2013)</t>
  </si>
  <si>
    <t xml:space="preserve">Przebudowa (modernizacja) drogi powiatowej nr 2075 D na odcinku Zabłoto - Kostomłoty oraz drogi powiatowej nr 2079 D na odcinku Kostomłoty – autostrada A4 (NPPDL 2008-2011)                                                   </t>
  </si>
  <si>
    <t xml:space="preserve">Modernizacja budynku Szpitala Powiatowego w Środzie Śląskiej </t>
  </si>
  <si>
    <t>Informatyzacja jednostek organizacyjnych Powiatu Średzkiego i e-usługi dla obywateli                   (RPO 2007-2013)</t>
  </si>
  <si>
    <t>Przebudowa chodnika wraz ze skrzyżowaniem w ciągu dróg powiatowych  nr 2087 D i 2091 D w miejscowosci Udanin                   (NPPDL 2008-2011)</t>
  </si>
  <si>
    <t xml:space="preserve">Przebudowa (modernizacja) Specjalnego Ośrodka Szkolno-Wychowawczego  w Środzie Śląskiej                                        (RPO 2007-2013) </t>
  </si>
  <si>
    <t>(w zł)</t>
  </si>
  <si>
    <t xml:space="preserve">Przebudowa (modernizacja) auli, wyposazenie pracowni dydaktycznych oraz docieplenie budynku   Zespołu Szkół Ponadgimnazjalnych w Środzie Śl.    </t>
  </si>
  <si>
    <t>Przebudowa (adaptacja) garaży na pracownie kształcenia zawodowego wraz z ich doposażeniem  oraz modernizacja systemu grzewczego w Zespole Szkół Rolniczych w Środzie Śląskiej                             (RPO 2007-2013)</t>
  </si>
  <si>
    <t>Przebudowa drogi powiatowej nr 1606 D w gminie Miękinia na odcinku od granicy Wrocławia do granicy gminy Kostomłoty                     (NPPDL 2008-2011)</t>
  </si>
  <si>
    <t>Przebudowa drogi powiatowej  nr 2067 D na odcinku Wilczków-Malczyce                         (NPPDL 2008-2011)</t>
  </si>
  <si>
    <t xml:space="preserve">                                  Zestawienie zadań objętych Wieloletnim Planem Inwestycyjnym Powiatu Średzkiego na lata 2007- 2012 </t>
  </si>
  <si>
    <t>Opracowała:</t>
  </si>
  <si>
    <t>Mariola Kądziela</t>
  </si>
  <si>
    <t>Środa Śląska, 2 marca 2010 r.</t>
  </si>
  <si>
    <t xml:space="preserve">                                              Załącznik  do Uchwały Nr XLVI/280/2010  Rady Powiatu w Środzie Śląskiej z dnia 10.03.2010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</si>
</sst>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0.000"/>
    <numFmt numFmtId="169" formatCode="0.0000"/>
    <numFmt numFmtId="170" formatCode="0.00000"/>
    <numFmt numFmtId="171" formatCode="0.000000"/>
    <numFmt numFmtId="172" formatCode="_-* #,##0.00000\ _z_ł_-;\-* #,##0.00000\ _z_ł_-;_-* &quot;-&quot;??\ _z_ł_-;_-@_-"/>
    <numFmt numFmtId="173" formatCode="_-* #,##0.000000\ _z_ł_-;\-* #,##0.000000\ _z_ł_-;_-* &quot;-&quot;??\ _z_ł_-;_-@_-"/>
    <numFmt numFmtId="174" formatCode="#,##0.00000"/>
    <numFmt numFmtId="175" formatCode="#,##0.00\ &quot;zł&quot;"/>
  </numFmts>
  <fonts count="34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0"/>
    </font>
    <font>
      <sz val="8"/>
      <name val="Arial CE"/>
      <family val="2"/>
    </font>
    <font>
      <u val="single"/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11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>
        <color indexed="63"/>
      </top>
      <bottom/>
    </border>
    <border>
      <left style="thin"/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/>
    </border>
    <border>
      <left style="medium">
        <color indexed="8"/>
      </left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20" borderId="10" xfId="0" applyFont="1" applyFill="1" applyBorder="1" applyAlignment="1">
      <alignment vertical="center"/>
    </xf>
    <xf numFmtId="0" fontId="0" fillId="20" borderId="11" xfId="0" applyFont="1" applyFill="1" applyBorder="1" applyAlignment="1">
      <alignment vertical="center"/>
    </xf>
    <xf numFmtId="0" fontId="0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21" borderId="15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21" borderId="1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1" borderId="21" xfId="0" applyFont="1" applyFill="1" applyBorder="1" applyAlignment="1">
      <alignment horizontal="center"/>
    </xf>
    <xf numFmtId="0" fontId="0" fillId="20" borderId="22" xfId="0" applyFont="1" applyFill="1" applyBorder="1" applyAlignment="1">
      <alignment/>
    </xf>
    <xf numFmtId="0" fontId="0" fillId="21" borderId="23" xfId="0" applyFont="1" applyFill="1" applyBorder="1" applyAlignment="1">
      <alignment horizontal="center"/>
    </xf>
    <xf numFmtId="0" fontId="0" fillId="21" borderId="24" xfId="0" applyFont="1" applyFill="1" applyBorder="1" applyAlignment="1">
      <alignment horizontal="center"/>
    </xf>
    <xf numFmtId="0" fontId="0" fillId="21" borderId="25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 wrapText="1"/>
    </xf>
    <xf numFmtId="0" fontId="0" fillId="21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24" borderId="30" xfId="0" applyFont="1" applyFill="1" applyBorder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1" fontId="0" fillId="25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/>
    </xf>
    <xf numFmtId="0" fontId="0" fillId="20" borderId="41" xfId="0" applyFont="1" applyFill="1" applyBorder="1" applyAlignment="1">
      <alignment horizontal="center" vertical="center" wrapText="1"/>
    </xf>
    <xf numFmtId="0" fontId="0" fillId="20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/>
    </xf>
    <xf numFmtId="1" fontId="0" fillId="0" borderId="23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5" xfId="0" applyNumberFormat="1" applyFont="1" applyBorder="1" applyAlignment="1">
      <alignment horizontal="center" vertical="center" wrapText="1"/>
    </xf>
    <xf numFmtId="170" fontId="24" fillId="0" borderId="46" xfId="0" applyNumberFormat="1" applyFont="1" applyBorder="1" applyAlignment="1">
      <alignment horizontal="center" vertical="center" wrapText="1"/>
    </xf>
    <xf numFmtId="170" fontId="24" fillId="0" borderId="0" xfId="0" applyNumberFormat="1" applyFont="1" applyAlignment="1">
      <alignment/>
    </xf>
    <xf numFmtId="170" fontId="0" fillId="0" borderId="47" xfId="0" applyNumberFormat="1" applyFont="1" applyBorder="1" applyAlignment="1">
      <alignment horizontal="center" vertical="center" wrapText="1"/>
    </xf>
    <xf numFmtId="170" fontId="29" fillId="0" borderId="44" xfId="0" applyNumberFormat="1" applyFont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0" fontId="0" fillId="20" borderId="48" xfId="0" applyNumberFormat="1" applyFont="1" applyFill="1" applyBorder="1" applyAlignment="1">
      <alignment horizontal="center"/>
    </xf>
    <xf numFmtId="0" fontId="0" fillId="20" borderId="33" xfId="0" applyFill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24" fillId="0" borderId="28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center" vertical="center" wrapText="1"/>
    </xf>
    <xf numFmtId="4" fontId="24" fillId="0" borderId="46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/>
    </xf>
    <xf numFmtId="4" fontId="29" fillId="0" borderId="4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" fontId="2" fillId="0" borderId="52" xfId="42" applyNumberFormat="1" applyFont="1" applyBorder="1" applyAlignment="1">
      <alignment horizontal="center" vertical="center" wrapText="1"/>
    </xf>
    <xf numFmtId="4" fontId="2" fillId="0" borderId="53" xfId="42" applyNumberFormat="1" applyFont="1" applyBorder="1" applyAlignment="1">
      <alignment horizontal="center" vertical="center" wrapText="1"/>
    </xf>
    <xf numFmtId="4" fontId="2" fillId="0" borderId="54" xfId="42" applyNumberFormat="1" applyFont="1" applyBorder="1" applyAlignment="1">
      <alignment horizontal="center" vertical="center" wrapText="1"/>
    </xf>
    <xf numFmtId="4" fontId="2" fillId="25" borderId="25" xfId="42" applyNumberFormat="1" applyFont="1" applyFill="1" applyBorder="1" applyAlignment="1">
      <alignment horizontal="center" vertical="center" wrapText="1"/>
    </xf>
    <xf numFmtId="4" fontId="2" fillId="25" borderId="55" xfId="42" applyNumberFormat="1" applyFont="1" applyFill="1" applyBorder="1" applyAlignment="1">
      <alignment horizontal="center" vertical="center" wrapText="1"/>
    </xf>
    <xf numFmtId="4" fontId="2" fillId="0" borderId="19" xfId="42" applyNumberFormat="1" applyFont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4" fontId="2" fillId="0" borderId="44" xfId="42" applyNumberFormat="1" applyFont="1" applyFill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1" fontId="0" fillId="0" borderId="56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/>
    </xf>
    <xf numFmtId="4" fontId="2" fillId="0" borderId="16" xfId="42" applyNumberFormat="1" applyFont="1" applyFill="1" applyBorder="1" applyAlignment="1">
      <alignment horizontal="center" vertical="center"/>
    </xf>
    <xf numFmtId="4" fontId="2" fillId="0" borderId="25" xfId="42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0" fillId="0" borderId="57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4" fontId="29" fillId="0" borderId="59" xfId="0" applyNumberFormat="1" applyFont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4" fontId="2" fillId="0" borderId="58" xfId="42" applyNumberFormat="1" applyFont="1" applyBorder="1" applyAlignment="1">
      <alignment horizontal="center" vertical="center" wrapText="1"/>
    </xf>
    <xf numFmtId="4" fontId="0" fillId="0" borderId="60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170" fontId="0" fillId="0" borderId="62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170" fontId="29" fillId="0" borderId="4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4" fontId="29" fillId="0" borderId="36" xfId="0" applyNumberFormat="1" applyFont="1" applyBorder="1" applyAlignment="1">
      <alignment horizontal="center" vertical="center"/>
    </xf>
    <xf numFmtId="4" fontId="0" fillId="25" borderId="63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Border="1" applyAlignment="1">
      <alignment/>
    </xf>
    <xf numFmtId="4" fontId="0" fillId="25" borderId="65" xfId="0" applyNumberFormat="1" applyFont="1" applyFill="1" applyBorder="1" applyAlignment="1">
      <alignment horizontal="center" vertical="center" wrapText="1"/>
    </xf>
    <xf numFmtId="4" fontId="0" fillId="25" borderId="44" xfId="0" applyNumberFormat="1" applyFont="1" applyFill="1" applyBorder="1" applyAlignment="1">
      <alignment horizontal="center" vertical="center" wrapText="1"/>
    </xf>
    <xf numFmtId="4" fontId="0" fillId="25" borderId="55" xfId="0" applyNumberFormat="1" applyFont="1" applyFill="1" applyBorder="1" applyAlignment="1">
      <alignment horizontal="center" vertical="center" wrapText="1"/>
    </xf>
    <xf numFmtId="170" fontId="0" fillId="25" borderId="55" xfId="0" applyNumberFormat="1" applyFont="1" applyFill="1" applyBorder="1" applyAlignment="1">
      <alignment horizontal="center" vertical="center" wrapText="1"/>
    </xf>
    <xf numFmtId="4" fontId="0" fillId="0" borderId="61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170" fontId="0" fillId="0" borderId="47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Border="1" applyAlignment="1">
      <alignment/>
    </xf>
    <xf numFmtId="170" fontId="0" fillId="0" borderId="14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170" fontId="0" fillId="0" borderId="44" xfId="0" applyNumberFormat="1" applyFont="1" applyBorder="1" applyAlignment="1">
      <alignment horizontal="center" vertical="center" wrapText="1"/>
    </xf>
    <xf numFmtId="4" fontId="2" fillId="0" borderId="44" xfId="42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2" fillId="0" borderId="12" xfId="42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24" fillId="0" borderId="52" xfId="0" applyNumberFormat="1" applyFont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2" fillId="0" borderId="19" xfId="42" applyNumberFormat="1" applyFont="1" applyFill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 wrapText="1"/>
    </xf>
    <xf numFmtId="0" fontId="0" fillId="21" borderId="59" xfId="0" applyFont="1" applyFill="1" applyBorder="1" applyAlignment="1">
      <alignment horizontal="center"/>
    </xf>
    <xf numFmtId="0" fontId="0" fillId="21" borderId="34" xfId="0" applyFont="1" applyFill="1" applyBorder="1" applyAlignment="1">
      <alignment horizontal="center"/>
    </xf>
    <xf numFmtId="4" fontId="29" fillId="0" borderId="23" xfId="0" applyNumberFormat="1" applyFont="1" applyBorder="1" applyAlignment="1">
      <alignment horizontal="center" vertical="center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21" borderId="69" xfId="0" applyFont="1" applyFill="1" applyBorder="1" applyAlignment="1">
      <alignment horizontal="center"/>
    </xf>
    <xf numFmtId="2" fontId="2" fillId="21" borderId="70" xfId="42" applyNumberFormat="1" applyFont="1" applyFill="1" applyBorder="1" applyAlignment="1">
      <alignment horizontal="center" wrapText="1"/>
    </xf>
    <xf numFmtId="4" fontId="2" fillId="26" borderId="0" xfId="42" applyNumberFormat="1" applyFont="1" applyFill="1" applyBorder="1" applyAlignment="1">
      <alignment horizontal="center" wrapText="1"/>
    </xf>
    <xf numFmtId="4" fontId="0" fillId="0" borderId="53" xfId="0" applyNumberFormat="1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/>
    </xf>
    <xf numFmtId="0" fontId="29" fillId="0" borderId="18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4" fontId="2" fillId="0" borderId="56" xfId="42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4" fontId="29" fillId="0" borderId="45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1" fontId="24" fillId="0" borderId="38" xfId="0" applyNumberFormat="1" applyFont="1" applyBorder="1" applyAlignment="1">
      <alignment horizontal="center" vertical="center" wrapText="1"/>
    </xf>
    <xf numFmtId="4" fontId="31" fillId="0" borderId="71" xfId="42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31" fillId="0" borderId="17" xfId="42" applyNumberFormat="1" applyFont="1" applyBorder="1" applyAlignment="1">
      <alignment horizontal="center" vertical="center" wrapText="1"/>
    </xf>
    <xf numFmtId="4" fontId="24" fillId="0" borderId="38" xfId="0" applyNumberFormat="1" applyFont="1" applyBorder="1" applyAlignment="1">
      <alignment horizontal="center" vertical="center" wrapText="1"/>
    </xf>
    <xf numFmtId="4" fontId="24" fillId="0" borderId="71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/>
    </xf>
    <xf numFmtId="0" fontId="0" fillId="20" borderId="36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32" fillId="20" borderId="56" xfId="0" applyNumberFormat="1" applyFont="1" applyFill="1" applyBorder="1" applyAlignment="1">
      <alignment horizontal="center" wrapText="1"/>
    </xf>
    <xf numFmtId="4" fontId="32" fillId="20" borderId="72" xfId="0" applyNumberFormat="1" applyFont="1" applyFill="1" applyBorder="1" applyAlignment="1">
      <alignment horizontal="center" wrapText="1"/>
    </xf>
    <xf numFmtId="4" fontId="33" fillId="27" borderId="53" xfId="42" applyNumberFormat="1" applyFont="1" applyFill="1" applyBorder="1" applyAlignment="1">
      <alignment horizontal="center" wrapText="1"/>
    </xf>
    <xf numFmtId="4" fontId="33" fillId="21" borderId="53" xfId="42" applyNumberFormat="1" applyFont="1" applyFill="1" applyBorder="1" applyAlignment="1">
      <alignment horizontal="center" wrapText="1"/>
    </xf>
    <xf numFmtId="4" fontId="33" fillId="21" borderId="73" xfId="42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="60" zoomScaleNormal="80" workbookViewId="0" topLeftCell="A15">
      <selection activeCell="H31" sqref="H31"/>
    </sheetView>
  </sheetViews>
  <sheetFormatPr defaultColWidth="9.00390625" defaultRowHeight="12.75"/>
  <cols>
    <col min="1" max="1" width="3.75390625" style="0" customWidth="1"/>
    <col min="2" max="2" width="18.875" style="0" customWidth="1"/>
    <col min="3" max="3" width="8.75390625" style="0" customWidth="1"/>
    <col min="4" max="4" width="17.75390625" style="0" customWidth="1"/>
    <col min="5" max="5" width="12.25390625" style="0" customWidth="1"/>
    <col min="6" max="6" width="12.75390625" style="0" customWidth="1"/>
    <col min="7" max="7" width="14.625" style="0" customWidth="1"/>
    <col min="8" max="8" width="15.125" style="0" customWidth="1"/>
    <col min="9" max="9" width="14.875" style="0" customWidth="1"/>
    <col min="10" max="10" width="14.25390625" style="0" customWidth="1"/>
    <col min="11" max="11" width="13.125" style="0" customWidth="1"/>
    <col min="12" max="12" width="11.00390625" style="0" customWidth="1"/>
    <col min="13" max="13" width="14.75390625" style="0" customWidth="1"/>
    <col min="14" max="14" width="14.625" style="0" customWidth="1"/>
    <col min="15" max="15" width="16.00390625" style="0" customWidth="1"/>
    <col min="16" max="16" width="14.375" style="0" customWidth="1"/>
    <col min="17" max="17" width="13.25390625" style="0" customWidth="1"/>
    <col min="18" max="18" width="11.75390625" style="0" customWidth="1"/>
    <col min="19" max="19" width="14.125" style="0" customWidth="1"/>
    <col min="20" max="20" width="14.625" style="0" customWidth="1"/>
    <col min="21" max="21" width="15.625" style="0" customWidth="1"/>
    <col min="22" max="22" width="14.25390625" style="0" customWidth="1"/>
    <col min="23" max="23" width="14.875" style="0" bestFit="1" customWidth="1"/>
    <col min="24" max="24" width="21.875" style="0" customWidth="1"/>
    <col min="25" max="25" width="19.00390625" style="0" customWidth="1"/>
  </cols>
  <sheetData>
    <row r="1" s="2" customFormat="1" ht="0.75" customHeight="1">
      <c r="A1" s="1"/>
    </row>
    <row r="2" spans="1:22" ht="25.5" customHeight="1">
      <c r="A2" s="198" t="s">
        <v>30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3"/>
      <c r="R2" s="45"/>
      <c r="S2" s="46"/>
      <c r="V2" s="18"/>
    </row>
    <row r="3" spans="1:22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7.75" customHeight="1">
      <c r="A4" s="23" t="s">
        <v>26</v>
      </c>
      <c r="B4" s="18"/>
      <c r="C4" s="3"/>
      <c r="D4" s="3"/>
      <c r="E4" s="3"/>
      <c r="F4" s="3"/>
      <c r="H4" s="3"/>
      <c r="I4" s="3"/>
      <c r="J4" s="3"/>
      <c r="K4" s="3"/>
      <c r="L4" s="3"/>
      <c r="M4" s="18"/>
      <c r="N4" s="18"/>
      <c r="O4" s="18"/>
      <c r="P4" s="18"/>
      <c r="Q4" s="18"/>
      <c r="R4" s="4"/>
      <c r="S4" s="4"/>
      <c r="T4" s="100"/>
      <c r="U4" s="100"/>
      <c r="V4" s="18"/>
    </row>
    <row r="5" spans="1:22" ht="6.75" customHeight="1">
      <c r="A5" s="5"/>
      <c r="B5" s="18"/>
      <c r="C5" s="18"/>
      <c r="D5" s="3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3.5" thickBot="1">
      <c r="A6" s="18"/>
      <c r="B6" s="32"/>
      <c r="C6" s="33"/>
      <c r="D6" s="3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7.5" customHeight="1">
      <c r="A7" s="47" t="s">
        <v>0</v>
      </c>
      <c r="B7" s="53"/>
      <c r="C7" s="50"/>
      <c r="D7" s="34"/>
      <c r="E7" s="6"/>
      <c r="F7" s="6"/>
      <c r="G7" s="6"/>
      <c r="H7" s="6"/>
      <c r="I7" s="6"/>
      <c r="J7" s="6"/>
      <c r="K7" s="6"/>
      <c r="L7" s="6"/>
      <c r="M7" s="35" t="s">
        <v>9</v>
      </c>
      <c r="N7" s="6"/>
      <c r="O7" s="6"/>
      <c r="P7" s="6"/>
      <c r="Q7" s="7"/>
      <c r="R7" s="7"/>
      <c r="S7" s="7"/>
      <c r="T7" s="7"/>
      <c r="U7" s="7"/>
      <c r="V7" s="36"/>
    </row>
    <row r="8" spans="1:23" ht="60.75" customHeight="1">
      <c r="A8" s="48"/>
      <c r="B8" s="37" t="s">
        <v>8</v>
      </c>
      <c r="C8" s="51" t="s">
        <v>1</v>
      </c>
      <c r="D8" s="38" t="s">
        <v>11</v>
      </c>
      <c r="E8" s="39" t="s">
        <v>6</v>
      </c>
      <c r="F8" s="9"/>
      <c r="G8" s="8"/>
      <c r="H8" s="8"/>
      <c r="I8" s="8"/>
      <c r="J8" s="10" t="s">
        <v>2</v>
      </c>
      <c r="K8" s="40" t="s">
        <v>7</v>
      </c>
      <c r="L8" s="11"/>
      <c r="M8" s="41"/>
      <c r="N8" s="12"/>
      <c r="O8" s="12"/>
      <c r="P8" s="8"/>
      <c r="Q8" s="199" t="s">
        <v>12</v>
      </c>
      <c r="R8" s="200"/>
      <c r="S8" s="200"/>
      <c r="T8" s="200"/>
      <c r="U8" s="200"/>
      <c r="V8" s="201"/>
      <c r="W8" s="13"/>
    </row>
    <row r="9" spans="1:22" ht="25.5" customHeight="1">
      <c r="A9" s="49"/>
      <c r="B9" s="25"/>
      <c r="C9" s="52" t="s">
        <v>10</v>
      </c>
      <c r="D9" s="69" t="s">
        <v>21</v>
      </c>
      <c r="E9" s="24">
        <v>2007</v>
      </c>
      <c r="F9" s="15">
        <v>2008</v>
      </c>
      <c r="G9" s="15">
        <v>2009</v>
      </c>
      <c r="H9" s="26">
        <v>2010</v>
      </c>
      <c r="I9" s="170">
        <v>2011</v>
      </c>
      <c r="J9" s="28">
        <v>2012</v>
      </c>
      <c r="K9" s="27">
        <v>2007</v>
      </c>
      <c r="L9" s="22">
        <v>2008</v>
      </c>
      <c r="M9" s="14">
        <v>2009</v>
      </c>
      <c r="N9" s="15">
        <v>2010</v>
      </c>
      <c r="O9" s="170">
        <v>2011</v>
      </c>
      <c r="P9" s="28">
        <v>2012</v>
      </c>
      <c r="Q9" s="24">
        <v>2007</v>
      </c>
      <c r="R9" s="16">
        <v>2008</v>
      </c>
      <c r="S9" s="31">
        <v>2009</v>
      </c>
      <c r="T9" s="31">
        <v>2010</v>
      </c>
      <c r="U9" s="169">
        <v>2011</v>
      </c>
      <c r="V9" s="174">
        <v>2012</v>
      </c>
    </row>
    <row r="10" spans="1:24" ht="96" customHeight="1">
      <c r="A10" s="43">
        <v>1</v>
      </c>
      <c r="B10" s="80" t="s">
        <v>13</v>
      </c>
      <c r="C10" s="29">
        <v>3</v>
      </c>
      <c r="D10" s="98">
        <v>3349908.97</v>
      </c>
      <c r="E10" s="101">
        <v>24099.79</v>
      </c>
      <c r="F10" s="99">
        <v>5246</v>
      </c>
      <c r="G10" s="97">
        <v>1663811.18</v>
      </c>
      <c r="H10" s="102"/>
      <c r="I10" s="171"/>
      <c r="J10" s="103"/>
      <c r="K10" s="104"/>
      <c r="L10" s="105"/>
      <c r="M10" s="105"/>
      <c r="N10" s="106"/>
      <c r="O10" s="171"/>
      <c r="P10" s="103"/>
      <c r="Q10" s="104"/>
      <c r="R10" s="107"/>
      <c r="S10" s="99">
        <v>1656752</v>
      </c>
      <c r="T10" s="105"/>
      <c r="U10" s="105"/>
      <c r="V10" s="105"/>
      <c r="W10" s="108"/>
      <c r="X10" s="109">
        <f>SUM(E10:V10)</f>
        <v>3349908.9699999997</v>
      </c>
    </row>
    <row r="11" spans="1:24" ht="142.5" customHeight="1">
      <c r="A11" s="81">
        <v>2</v>
      </c>
      <c r="B11" s="80" t="s">
        <v>16</v>
      </c>
      <c r="C11" s="54">
        <v>3</v>
      </c>
      <c r="D11" s="110">
        <v>6313219</v>
      </c>
      <c r="E11" s="111">
        <v>120500</v>
      </c>
      <c r="F11" s="112">
        <v>14640</v>
      </c>
      <c r="G11" s="113"/>
      <c r="H11" s="113"/>
      <c r="I11" s="113">
        <v>2178079</v>
      </c>
      <c r="J11" s="114"/>
      <c r="K11" s="115"/>
      <c r="L11" s="115"/>
      <c r="M11" s="115"/>
      <c r="N11" s="116"/>
      <c r="O11" s="113"/>
      <c r="P11" s="114"/>
      <c r="Q11" s="115"/>
      <c r="R11" s="117"/>
      <c r="S11" s="117"/>
      <c r="T11" s="115"/>
      <c r="U11" s="115">
        <v>4000000</v>
      </c>
      <c r="V11" s="115"/>
      <c r="W11" s="108"/>
      <c r="X11" s="109">
        <f aca="true" t="shared" si="0" ref="X11:X22">SUM(E11:V11)</f>
        <v>6313219</v>
      </c>
    </row>
    <row r="12" spans="1:25" ht="98.25" customHeight="1">
      <c r="A12" s="17">
        <v>3</v>
      </c>
      <c r="B12" s="155" t="s">
        <v>20</v>
      </c>
      <c r="C12" s="30">
        <v>4</v>
      </c>
      <c r="D12" s="82">
        <v>2067478</v>
      </c>
      <c r="E12" s="141"/>
      <c r="F12" s="94">
        <f>15641.23-1206.89</f>
        <v>14434.34</v>
      </c>
      <c r="G12" s="156">
        <f>10683.9+1206.89-257.86</f>
        <v>11632.929999999998</v>
      </c>
      <c r="H12" s="124">
        <v>445667</v>
      </c>
      <c r="I12" s="136">
        <v>346366.45</v>
      </c>
      <c r="J12" s="137"/>
      <c r="K12" s="157"/>
      <c r="L12" s="95">
        <f>23886.77-1843.11</f>
        <v>22043.66</v>
      </c>
      <c r="M12" s="95">
        <f>16316.1+1843.11-393.8</f>
        <v>17765.41</v>
      </c>
      <c r="N12" s="158">
        <v>680609</v>
      </c>
      <c r="O12" s="136">
        <v>528959.42</v>
      </c>
      <c r="P12" s="137"/>
      <c r="Q12" s="157"/>
      <c r="R12" s="157"/>
      <c r="S12" s="157"/>
      <c r="T12" s="157"/>
      <c r="U12" s="157"/>
      <c r="V12" s="157"/>
      <c r="W12" s="118"/>
      <c r="X12" s="109">
        <f t="shared" si="0"/>
        <v>2067478.21</v>
      </c>
      <c r="Y12">
        <f>SUM(K12:P12)</f>
        <v>1249377.49</v>
      </c>
    </row>
    <row r="13" spans="1:25" s="18" customFormat="1" ht="186" customHeight="1">
      <c r="A13" s="181">
        <v>4</v>
      </c>
      <c r="B13" s="182" t="s">
        <v>23</v>
      </c>
      <c r="C13" s="44">
        <v>3</v>
      </c>
      <c r="D13" s="83">
        <v>1070327.61</v>
      </c>
      <c r="E13" s="166"/>
      <c r="F13" s="151">
        <v>13650.89</v>
      </c>
      <c r="G13" s="183">
        <v>41226.12</v>
      </c>
      <c r="H13" s="184">
        <v>293300</v>
      </c>
      <c r="I13" s="184"/>
      <c r="J13" s="185"/>
      <c r="K13" s="168"/>
      <c r="L13" s="167">
        <v>28313.11</v>
      </c>
      <c r="M13" s="167">
        <v>70225.26</v>
      </c>
      <c r="N13" s="166">
        <v>623612</v>
      </c>
      <c r="O13" s="184"/>
      <c r="P13" s="185"/>
      <c r="Q13" s="168"/>
      <c r="R13" s="167"/>
      <c r="S13" s="167"/>
      <c r="T13" s="186"/>
      <c r="U13" s="187"/>
      <c r="V13" s="187"/>
      <c r="X13" s="179">
        <f t="shared" si="0"/>
        <v>1070327.38</v>
      </c>
      <c r="Y13" s="18">
        <f>SUM(K13:P13)</f>
        <v>722150.37</v>
      </c>
    </row>
    <row r="14" spans="1:24" ht="134.25" customHeight="1">
      <c r="A14" s="17">
        <v>5</v>
      </c>
      <c r="B14" s="165" t="s">
        <v>22</v>
      </c>
      <c r="C14" s="44">
        <v>4</v>
      </c>
      <c r="D14" s="83">
        <v>1314070</v>
      </c>
      <c r="E14" s="166">
        <v>4880</v>
      </c>
      <c r="F14" s="167">
        <v>21592</v>
      </c>
      <c r="G14" s="84"/>
      <c r="H14" s="79"/>
      <c r="I14" s="177">
        <v>643798</v>
      </c>
      <c r="J14" s="177">
        <v>643798</v>
      </c>
      <c r="K14" s="168"/>
      <c r="L14" s="72"/>
      <c r="M14" s="72"/>
      <c r="N14" s="119"/>
      <c r="O14" s="120"/>
      <c r="P14" s="121"/>
      <c r="Q14" s="71"/>
      <c r="R14" s="72"/>
      <c r="S14" s="72"/>
      <c r="T14" s="72"/>
      <c r="U14" s="62"/>
      <c r="V14" s="62"/>
      <c r="W14" s="108"/>
      <c r="X14" s="109">
        <f t="shared" si="0"/>
        <v>1314068</v>
      </c>
    </row>
    <row r="15" spans="1:25" s="5" customFormat="1" ht="105.75" customHeight="1">
      <c r="A15" s="188">
        <v>6</v>
      </c>
      <c r="B15" s="189" t="s">
        <v>18</v>
      </c>
      <c r="C15" s="190">
        <v>5</v>
      </c>
      <c r="D15" s="191">
        <v>921400</v>
      </c>
      <c r="E15" s="192">
        <v>11730.04</v>
      </c>
      <c r="F15" s="73">
        <v>3930</v>
      </c>
      <c r="G15" s="193">
        <v>5319.39</v>
      </c>
      <c r="H15" s="194">
        <v>117428</v>
      </c>
      <c r="I15" s="194">
        <v>42076</v>
      </c>
      <c r="J15" s="195"/>
      <c r="K15" s="74">
        <v>66210.43</v>
      </c>
      <c r="L15" s="196">
        <v>22182.94</v>
      </c>
      <c r="M15" s="73">
        <v>23139.11</v>
      </c>
      <c r="N15" s="75">
        <v>500260</v>
      </c>
      <c r="O15" s="194">
        <v>129124</v>
      </c>
      <c r="P15" s="195"/>
      <c r="Q15" s="74"/>
      <c r="R15" s="73"/>
      <c r="S15" s="73"/>
      <c r="T15" s="75"/>
      <c r="U15" s="63"/>
      <c r="V15" s="63"/>
      <c r="W15" s="64">
        <f>SUM(E15:V15)</f>
        <v>921399.9099999999</v>
      </c>
      <c r="X15" s="197"/>
      <c r="Y15" s="64">
        <f>SUM(K15:P15)</f>
        <v>740916.48</v>
      </c>
    </row>
    <row r="16" spans="1:25" ht="97.5" customHeight="1">
      <c r="A16" s="20">
        <v>7</v>
      </c>
      <c r="B16" s="161" t="s">
        <v>15</v>
      </c>
      <c r="C16" s="30">
        <v>3</v>
      </c>
      <c r="D16" s="82">
        <v>4566192.64</v>
      </c>
      <c r="E16" s="162">
        <v>14640</v>
      </c>
      <c r="F16" s="143">
        <v>3141.5</v>
      </c>
      <c r="G16" s="163">
        <f>1041970.88+163688.62+5000-3233.53</f>
        <v>1207425.97</v>
      </c>
      <c r="H16" s="164"/>
      <c r="I16" s="136"/>
      <c r="J16" s="137"/>
      <c r="K16" s="162">
        <v>29280</v>
      </c>
      <c r="L16" s="140">
        <v>6283</v>
      </c>
      <c r="M16" s="163">
        <f>2080214.7</f>
        <v>2080214.7</v>
      </c>
      <c r="N16" s="164"/>
      <c r="O16" s="136"/>
      <c r="P16" s="137"/>
      <c r="Q16" s="162">
        <v>14640</v>
      </c>
      <c r="R16" s="143">
        <v>3141.5</v>
      </c>
      <c r="S16" s="163">
        <f>1041970.87+163688.62+5000-3233.53+0.01</f>
        <v>1207425.97</v>
      </c>
      <c r="T16" s="140"/>
      <c r="U16" s="65"/>
      <c r="V16" s="65"/>
      <c r="W16" s="122"/>
      <c r="X16" s="109">
        <f t="shared" si="0"/>
        <v>4566192.64</v>
      </c>
      <c r="Y16" s="61">
        <f>SUM(K16:P16)</f>
        <v>2115777.7</v>
      </c>
    </row>
    <row r="17" spans="1:25" ht="51.75" customHeight="1">
      <c r="A17" s="20">
        <v>8</v>
      </c>
      <c r="B17" s="160" t="s">
        <v>14</v>
      </c>
      <c r="C17" s="42">
        <v>6</v>
      </c>
      <c r="D17" s="85">
        <v>70000000</v>
      </c>
      <c r="E17" s="128"/>
      <c r="F17" s="129"/>
      <c r="G17" s="86"/>
      <c r="H17" s="130"/>
      <c r="I17" s="124">
        <f>100000+300000</f>
        <v>400000</v>
      </c>
      <c r="J17" s="159">
        <v>400000</v>
      </c>
      <c r="K17" s="131"/>
      <c r="L17" s="129"/>
      <c r="M17" s="132"/>
      <c r="N17" s="132"/>
      <c r="O17" s="124">
        <f>567000+1700000</f>
        <v>2267000</v>
      </c>
      <c r="P17" s="159">
        <v>2267000</v>
      </c>
      <c r="Q17" s="131"/>
      <c r="R17" s="128"/>
      <c r="S17" s="132"/>
      <c r="T17" s="132"/>
      <c r="U17" s="133"/>
      <c r="V17" s="133"/>
      <c r="W17" s="122"/>
      <c r="X17" s="109">
        <f t="shared" si="0"/>
        <v>5334000</v>
      </c>
      <c r="Y17" s="61">
        <f>SUM(K17:P17)</f>
        <v>4534000</v>
      </c>
    </row>
    <row r="18" spans="1:25" ht="89.25" customHeight="1">
      <c r="A18" s="20">
        <v>9</v>
      </c>
      <c r="B18" s="19" t="s">
        <v>3</v>
      </c>
      <c r="C18" s="30">
        <v>3</v>
      </c>
      <c r="D18" s="82">
        <v>2336000</v>
      </c>
      <c r="E18" s="134"/>
      <c r="F18" s="135"/>
      <c r="G18" s="87"/>
      <c r="H18" s="136">
        <v>101700</v>
      </c>
      <c r="I18" s="136">
        <v>101700</v>
      </c>
      <c r="J18" s="137"/>
      <c r="K18" s="138"/>
      <c r="L18" s="139"/>
      <c r="M18" s="140"/>
      <c r="N18" s="141">
        <v>677000</v>
      </c>
      <c r="O18" s="173">
        <v>677000</v>
      </c>
      <c r="P18" s="142"/>
      <c r="Q18" s="138"/>
      <c r="R18" s="143"/>
      <c r="S18" s="140"/>
      <c r="T18" s="140"/>
      <c r="U18" s="144"/>
      <c r="V18" s="144"/>
      <c r="W18" s="123"/>
      <c r="X18" s="109">
        <f t="shared" si="0"/>
        <v>1557400</v>
      </c>
      <c r="Y18" s="61">
        <f>SUM(K18:P18)</f>
        <v>1354000</v>
      </c>
    </row>
    <row r="19" spans="1:25" s="18" customFormat="1" ht="86.25" customHeight="1">
      <c r="A19" s="55">
        <v>10</v>
      </c>
      <c r="B19" s="155" t="s">
        <v>4</v>
      </c>
      <c r="C19" s="30">
        <v>2</v>
      </c>
      <c r="D19" s="82">
        <v>1834196</v>
      </c>
      <c r="E19" s="145"/>
      <c r="F19" s="146"/>
      <c r="G19" s="124">
        <v>41614.62</v>
      </c>
      <c r="H19" s="124">
        <v>503083</v>
      </c>
      <c r="I19" s="136"/>
      <c r="J19" s="137"/>
      <c r="K19" s="145"/>
      <c r="L19" s="140"/>
      <c r="M19" s="94">
        <v>97008.38</v>
      </c>
      <c r="N19" s="94">
        <v>1173302</v>
      </c>
      <c r="O19" s="136"/>
      <c r="P19" s="137"/>
      <c r="Q19" s="145"/>
      <c r="R19" s="143"/>
      <c r="S19" s="147"/>
      <c r="T19" s="148"/>
      <c r="U19" s="149"/>
      <c r="V19" s="149"/>
      <c r="W19" s="178"/>
      <c r="X19" s="179">
        <f t="shared" si="0"/>
        <v>1815008</v>
      </c>
      <c r="Y19" s="18">
        <f>SUM(K19:P19)</f>
        <v>1270310.38</v>
      </c>
    </row>
    <row r="20" spans="1:25" s="18" customFormat="1" ht="123.75" customHeight="1">
      <c r="A20" s="56">
        <v>11</v>
      </c>
      <c r="B20" s="59" t="s">
        <v>19</v>
      </c>
      <c r="C20" s="57">
        <v>2</v>
      </c>
      <c r="D20" s="154">
        <v>1158861.26</v>
      </c>
      <c r="E20" s="145"/>
      <c r="F20" s="88">
        <v>18300</v>
      </c>
      <c r="G20" s="89">
        <f>220557.26+275+794.16+3550+1830+5000+179888.21-61439-3410.7</f>
        <v>347044.93</v>
      </c>
      <c r="H20" s="90"/>
      <c r="I20" s="136"/>
      <c r="J20" s="137"/>
      <c r="K20" s="150"/>
      <c r="L20" s="151"/>
      <c r="M20" s="151"/>
      <c r="N20" s="151"/>
      <c r="O20" s="136"/>
      <c r="P20" s="137"/>
      <c r="Q20" s="150"/>
      <c r="R20" s="152"/>
      <c r="S20" s="89">
        <f>220557.26+190845.73+275+794.16+3550+1830+5000+179888.21+125926.27-61439+122878+3410.7</f>
        <v>793516.33</v>
      </c>
      <c r="T20" s="90"/>
      <c r="U20" s="153"/>
      <c r="V20" s="153"/>
      <c r="W20" s="178"/>
      <c r="X20" s="179">
        <f t="shared" si="0"/>
        <v>1158861.26</v>
      </c>
      <c r="Y20" s="180"/>
    </row>
    <row r="21" spans="1:24" ht="97.5" customHeight="1">
      <c r="A21" s="56">
        <v>12</v>
      </c>
      <c r="B21" s="59" t="s">
        <v>25</v>
      </c>
      <c r="C21" s="57">
        <v>2</v>
      </c>
      <c r="D21" s="90">
        <v>3598738</v>
      </c>
      <c r="E21" s="145"/>
      <c r="F21" s="152"/>
      <c r="G21" s="89">
        <v>43920</v>
      </c>
      <c r="H21" s="90">
        <v>1279409</v>
      </c>
      <c r="I21" s="136"/>
      <c r="J21" s="137"/>
      <c r="K21" s="150"/>
      <c r="L21" s="151"/>
      <c r="M21" s="151"/>
      <c r="N21" s="151"/>
      <c r="O21" s="136"/>
      <c r="P21" s="137"/>
      <c r="Q21" s="150"/>
      <c r="R21" s="152"/>
      <c r="S21" s="88"/>
      <c r="T21" s="90">
        <v>2275409</v>
      </c>
      <c r="U21" s="125"/>
      <c r="V21" s="125"/>
      <c r="W21" s="123"/>
      <c r="X21" s="109">
        <f t="shared" si="0"/>
        <v>3598738</v>
      </c>
    </row>
    <row r="22" spans="1:24" ht="59.25" customHeight="1">
      <c r="A22" s="58">
        <v>13</v>
      </c>
      <c r="B22" s="59" t="s">
        <v>17</v>
      </c>
      <c r="C22" s="70">
        <v>4</v>
      </c>
      <c r="D22" s="76">
        <v>1000000</v>
      </c>
      <c r="E22" s="126"/>
      <c r="F22" s="76"/>
      <c r="G22" s="76">
        <v>49000</v>
      </c>
      <c r="H22" s="76"/>
      <c r="I22" s="124">
        <v>324000</v>
      </c>
      <c r="J22" s="93">
        <v>324000</v>
      </c>
      <c r="K22" s="76"/>
      <c r="L22" s="76"/>
      <c r="M22" s="77"/>
      <c r="N22" s="77"/>
      <c r="O22" s="124"/>
      <c r="P22" s="93"/>
      <c r="Q22" s="77"/>
      <c r="R22" s="77"/>
      <c r="S22" s="77"/>
      <c r="T22" s="77"/>
      <c r="U22" s="66"/>
      <c r="V22" s="66"/>
      <c r="W22" s="96"/>
      <c r="X22" s="67">
        <f t="shared" si="0"/>
        <v>697000</v>
      </c>
    </row>
    <row r="23" spans="1:25" ht="132" customHeight="1">
      <c r="A23" s="58">
        <v>14</v>
      </c>
      <c r="B23" s="59" t="s">
        <v>24</v>
      </c>
      <c r="C23" s="91">
        <v>1</v>
      </c>
      <c r="D23" s="78">
        <v>7995777</v>
      </c>
      <c r="E23" s="92"/>
      <c r="F23" s="78"/>
      <c r="G23" s="78"/>
      <c r="H23" s="78"/>
      <c r="I23" s="78">
        <v>2497889</v>
      </c>
      <c r="J23" s="172"/>
      <c r="K23" s="78"/>
      <c r="L23" s="78"/>
      <c r="M23" s="127"/>
      <c r="N23" s="127"/>
      <c r="O23" s="124"/>
      <c r="P23" s="172"/>
      <c r="Q23" s="127"/>
      <c r="R23" s="127"/>
      <c r="S23" s="78"/>
      <c r="T23" s="78"/>
      <c r="U23" s="78">
        <v>5497888</v>
      </c>
      <c r="V23" s="66"/>
      <c r="W23" s="96"/>
      <c r="X23" s="67">
        <f>SUM(E23:V23)</f>
        <v>7995777</v>
      </c>
      <c r="Y23">
        <f>SUM(K23:P23)</f>
        <v>0</v>
      </c>
    </row>
    <row r="24" spans="1:24" ht="14.25">
      <c r="A24" s="68" t="s">
        <v>5</v>
      </c>
      <c r="B24" s="202" t="s">
        <v>5</v>
      </c>
      <c r="C24" s="203" t="s">
        <v>5</v>
      </c>
      <c r="D24" s="204">
        <f>SUM(D10:D23)</f>
        <v>107526168.48</v>
      </c>
      <c r="E24" s="205">
        <f aca="true" t="shared" si="1" ref="E24:X24">SUM(E10:E23)</f>
        <v>175849.83000000002</v>
      </c>
      <c r="F24" s="205">
        <f t="shared" si="1"/>
        <v>94934.73</v>
      </c>
      <c r="G24" s="205">
        <f t="shared" si="1"/>
        <v>3410995.14</v>
      </c>
      <c r="H24" s="205">
        <f t="shared" si="1"/>
        <v>2740587</v>
      </c>
      <c r="I24" s="205">
        <f>SUM(I10:I23)</f>
        <v>6533908.45</v>
      </c>
      <c r="J24" s="205">
        <f>SUM(J10:J23)</f>
        <v>1367798</v>
      </c>
      <c r="K24" s="205">
        <f t="shared" si="1"/>
        <v>95490.43</v>
      </c>
      <c r="L24" s="205">
        <f t="shared" si="1"/>
        <v>78822.71</v>
      </c>
      <c r="M24" s="205">
        <f t="shared" si="1"/>
        <v>2288352.86</v>
      </c>
      <c r="N24" s="205">
        <f t="shared" si="1"/>
        <v>3654783</v>
      </c>
      <c r="O24" s="205">
        <f>SUM(O10:O23)</f>
        <v>3602083.42</v>
      </c>
      <c r="P24" s="205">
        <f t="shared" si="1"/>
        <v>2267000</v>
      </c>
      <c r="Q24" s="205">
        <f t="shared" si="1"/>
        <v>14640</v>
      </c>
      <c r="R24" s="205">
        <f t="shared" si="1"/>
        <v>3141.5</v>
      </c>
      <c r="S24" s="205">
        <f t="shared" si="1"/>
        <v>3657694.3</v>
      </c>
      <c r="T24" s="205">
        <f t="shared" si="1"/>
        <v>2275409</v>
      </c>
      <c r="U24" s="205">
        <f>SUM(U10:U23)</f>
        <v>9497888</v>
      </c>
      <c r="V24" s="206">
        <f t="shared" si="1"/>
        <v>0</v>
      </c>
      <c r="W24" s="176"/>
      <c r="X24" s="175">
        <f t="shared" si="1"/>
        <v>40837978.46</v>
      </c>
    </row>
    <row r="26" spans="2:9" ht="15">
      <c r="B26" s="21" t="s">
        <v>29</v>
      </c>
      <c r="C26" s="21"/>
      <c r="D26" s="21"/>
      <c r="F26" s="21" t="s">
        <v>27</v>
      </c>
      <c r="H26" s="3" t="s">
        <v>28</v>
      </c>
      <c r="I26" s="3"/>
    </row>
    <row r="28" ht="12.75">
      <c r="B28" s="60"/>
    </row>
  </sheetData>
  <sheetProtection/>
  <mergeCells count="2">
    <mergeCell ref="A2:P2"/>
    <mergeCell ref="Q8:V8"/>
  </mergeCells>
  <printOptions/>
  <pageMargins left="0.7480314960629921" right="0.2362204724409449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K16:L1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K16:L1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2010-03-12T09:42:49Z</cp:lastPrinted>
  <dcterms:created xsi:type="dcterms:W3CDTF">2008-10-21T05:56:01Z</dcterms:created>
  <dcterms:modified xsi:type="dcterms:W3CDTF">2010-03-12T10:30:18Z</dcterms:modified>
  <cp:category/>
  <cp:version/>
  <cp:contentType/>
  <cp:contentStatus/>
</cp:coreProperties>
</file>